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SITE CARP\MODIFICARI 2025\"/>
    </mc:Choice>
  </mc:AlternateContent>
  <xr:revisionPtr revIDLastSave="0" documentId="8_{206B152B-35E1-4D0A-8BEC-F9A3C80C6708}" xr6:coauthVersionLast="47" xr6:coauthVersionMax="47" xr10:uidLastSave="{00000000-0000-0000-0000-000000000000}"/>
  <bookViews>
    <workbookView xWindow="-108" yWindow="-108" windowWidth="20376" windowHeight="12216" xr2:uid="{AA3C587B-59C6-46CD-942F-B79F708A2D59}"/>
  </bookViews>
  <sheets>
    <sheet name="01.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</calcChain>
</file>

<file path=xl/sharedStrings.xml><?xml version="1.0" encoding="utf-8"?>
<sst xmlns="http://schemas.openxmlformats.org/spreadsheetml/2006/main" count="70" uniqueCount="68">
  <si>
    <t xml:space="preserve">GRILA </t>
  </si>
  <si>
    <r>
      <t xml:space="preserve">cu ajutorul de deces ce se acorda membrilor CARP in functie de vechime valabil de la </t>
    </r>
    <r>
      <rPr>
        <b/>
        <sz val="15"/>
        <rFont val="Arial"/>
        <family val="2"/>
      </rPr>
      <t>01.03.2021</t>
    </r>
  </si>
  <si>
    <r>
      <t xml:space="preserve">cu ajutorul de deces ce se acorda membrilor CARP in functie de vechime valabil de la </t>
    </r>
    <r>
      <rPr>
        <b/>
        <sz val="15"/>
        <rFont val="Arial"/>
        <family val="2"/>
      </rPr>
      <t>01.01.2025</t>
    </r>
  </si>
  <si>
    <r>
      <t xml:space="preserve"> incepand cu </t>
    </r>
    <r>
      <rPr>
        <b/>
        <sz val="15"/>
        <rFont val="Arial"/>
        <family val="2"/>
      </rPr>
      <t>01.05.2014</t>
    </r>
    <r>
      <rPr>
        <sz val="15"/>
        <rFont val="Arial"/>
        <family val="2"/>
      </rPr>
      <t xml:space="preserve">  in functie de vechime</t>
    </r>
  </si>
  <si>
    <t>Mentionam ca, potrivit prevederilor statutare , membrii CARP care nu-si achita cotizatia si contributia timp de 6 luni pierd dreptul la ajutorul de deces de care mostenitorii ar fi beneficiat.</t>
  </si>
  <si>
    <t>contributie personala</t>
  </si>
  <si>
    <t>Vechime</t>
  </si>
  <si>
    <t xml:space="preserve">Ajutor deces </t>
  </si>
  <si>
    <t>3 lei / luna</t>
  </si>
  <si>
    <t xml:space="preserve">  1 luna - 1 an</t>
  </si>
  <si>
    <t>c/val. contributiei depuse</t>
  </si>
  <si>
    <t xml:space="preserve">  1 an - 2 ani</t>
  </si>
  <si>
    <t xml:space="preserve">  2 ani - 3 ani</t>
  </si>
  <si>
    <t xml:space="preserve">  3 ani - 4 ani</t>
  </si>
  <si>
    <t xml:space="preserve">  4 ani - 5 ani</t>
  </si>
  <si>
    <t xml:space="preserve">  5 ani - 6 ani</t>
  </si>
  <si>
    <t xml:space="preserve">  6 ani - 7 ani</t>
  </si>
  <si>
    <t xml:space="preserve">  7 ani - 8 ani</t>
  </si>
  <si>
    <t xml:space="preserve">  8 ani - 9 ani</t>
  </si>
  <si>
    <t xml:space="preserve">  9 ani - 10 ani</t>
  </si>
  <si>
    <t>10 ani - 11 ani</t>
  </si>
  <si>
    <t>11 ani - 12 ani</t>
  </si>
  <si>
    <t>12 ani - 13 ani</t>
  </si>
  <si>
    <t>13 ani - 14 ani</t>
  </si>
  <si>
    <t>14 ani - 15 ani</t>
  </si>
  <si>
    <t>15 ani - 16 ani</t>
  </si>
  <si>
    <t>16 ani - 17 ani</t>
  </si>
  <si>
    <t>17 ani - 18 ani</t>
  </si>
  <si>
    <t>18 ani - 19 ani</t>
  </si>
  <si>
    <t>19 ani - 20 ani</t>
  </si>
  <si>
    <t>20 ani - 21 ani</t>
  </si>
  <si>
    <t>21 ani - 22 ani</t>
  </si>
  <si>
    <t>22 ani - 23 ani</t>
  </si>
  <si>
    <t>23 ani - 24 ani</t>
  </si>
  <si>
    <t>24 ani - 25 ani</t>
  </si>
  <si>
    <t>25 ani - 26 ani</t>
  </si>
  <si>
    <t>26 ani - 27 ani</t>
  </si>
  <si>
    <t>27 ani - 28 ani</t>
  </si>
  <si>
    <t>28 ani - 29 ani</t>
  </si>
  <si>
    <t>29 ani - 30 ani</t>
  </si>
  <si>
    <t>30 ani - 31 ani</t>
  </si>
  <si>
    <t>31 ani - 32 ani</t>
  </si>
  <si>
    <t>32 ani - 33 ani</t>
  </si>
  <si>
    <t>33 ani - 34 ani</t>
  </si>
  <si>
    <t>34 ani - 35 ani</t>
  </si>
  <si>
    <t>35 ani - 36 ani</t>
  </si>
  <si>
    <t>36 ani - 37 ani</t>
  </si>
  <si>
    <t>37 ani - 38 ani</t>
  </si>
  <si>
    <t>38 ani - 39 ani</t>
  </si>
  <si>
    <t>39 ani - 40 ani</t>
  </si>
  <si>
    <t>40 ani - 41 ani</t>
  </si>
  <si>
    <t>41 ani - 42 ani</t>
  </si>
  <si>
    <t>42 ani - 43 ani</t>
  </si>
  <si>
    <t>43 ani - 44 ani</t>
  </si>
  <si>
    <t>44 ani - 45 ani</t>
  </si>
  <si>
    <t>45 ani - 46 ani</t>
  </si>
  <si>
    <t>46 ani - 47 ani</t>
  </si>
  <si>
    <t>47 ani - 48 ani</t>
  </si>
  <si>
    <t>48 ani - 49 ani</t>
  </si>
  <si>
    <t>49 ani - 50 ani</t>
  </si>
  <si>
    <t>50 ani - 51 ani</t>
  </si>
  <si>
    <t>51 ani - 52 ani</t>
  </si>
  <si>
    <t>52 ani - 53 ani</t>
  </si>
  <si>
    <t>53 ani - 54 ani</t>
  </si>
  <si>
    <t>peste 54 ani</t>
  </si>
  <si>
    <t>se adauga  60 lei / an</t>
  </si>
  <si>
    <t>Președinte,</t>
  </si>
  <si>
    <t>Ec. Dulă Marian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</si>
</sst>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u/>
      <sz val="20"/>
      <name val="Arial"/>
      <family val="2"/>
    </font>
    <font>
      <b/>
      <u/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8FBE-135D-4A00-86E6-49092254DD1D}">
  <dimension ref="B1:R65"/>
  <sheetViews>
    <sheetView tabSelected="1" zoomScale="65" zoomScaleNormal="65" workbookViewId="0">
      <selection activeCell="J8" sqref="J8"/>
    </sheetView>
  </sheetViews>
  <sheetFormatPr defaultRowHeight="17.399999999999999" x14ac:dyDescent="0.3"/>
  <cols>
    <col min="1" max="1" width="5.88671875" customWidth="1"/>
    <col min="2" max="2" width="7" hidden="1" customWidth="1"/>
    <col min="3" max="3" width="7" style="12" hidden="1" customWidth="1"/>
    <col min="4" max="4" width="19.88671875" style="12" hidden="1" customWidth="1"/>
    <col min="5" max="5" width="70.6640625" style="12" customWidth="1"/>
    <col min="6" max="6" width="54.6640625" customWidth="1"/>
    <col min="10" max="10" width="9.109375" style="12"/>
    <col min="257" max="257" width="5.88671875" customWidth="1"/>
    <col min="258" max="260" width="0" hidden="1" customWidth="1"/>
    <col min="261" max="261" width="70.6640625" customWidth="1"/>
    <col min="262" max="262" width="54.6640625" customWidth="1"/>
    <col min="513" max="513" width="5.88671875" customWidth="1"/>
    <col min="514" max="516" width="0" hidden="1" customWidth="1"/>
    <col min="517" max="517" width="70.6640625" customWidth="1"/>
    <col min="518" max="518" width="54.6640625" customWidth="1"/>
    <col min="769" max="769" width="5.88671875" customWidth="1"/>
    <col min="770" max="772" width="0" hidden="1" customWidth="1"/>
    <col min="773" max="773" width="70.6640625" customWidth="1"/>
    <col min="774" max="774" width="54.6640625" customWidth="1"/>
    <col min="1025" max="1025" width="5.88671875" customWidth="1"/>
    <col min="1026" max="1028" width="0" hidden="1" customWidth="1"/>
    <col min="1029" max="1029" width="70.6640625" customWidth="1"/>
    <col min="1030" max="1030" width="54.6640625" customWidth="1"/>
    <col min="1281" max="1281" width="5.88671875" customWidth="1"/>
    <col min="1282" max="1284" width="0" hidden="1" customWidth="1"/>
    <col min="1285" max="1285" width="70.6640625" customWidth="1"/>
    <col min="1286" max="1286" width="54.6640625" customWidth="1"/>
    <col min="1537" max="1537" width="5.88671875" customWidth="1"/>
    <col min="1538" max="1540" width="0" hidden="1" customWidth="1"/>
    <col min="1541" max="1541" width="70.6640625" customWidth="1"/>
    <col min="1542" max="1542" width="54.6640625" customWidth="1"/>
    <col min="1793" max="1793" width="5.88671875" customWidth="1"/>
    <col min="1794" max="1796" width="0" hidden="1" customWidth="1"/>
    <col min="1797" max="1797" width="70.6640625" customWidth="1"/>
    <col min="1798" max="1798" width="54.6640625" customWidth="1"/>
    <col min="2049" max="2049" width="5.88671875" customWidth="1"/>
    <col min="2050" max="2052" width="0" hidden="1" customWidth="1"/>
    <col min="2053" max="2053" width="70.6640625" customWidth="1"/>
    <col min="2054" max="2054" width="54.6640625" customWidth="1"/>
    <col min="2305" max="2305" width="5.88671875" customWidth="1"/>
    <col min="2306" max="2308" width="0" hidden="1" customWidth="1"/>
    <col min="2309" max="2309" width="70.6640625" customWidth="1"/>
    <col min="2310" max="2310" width="54.6640625" customWidth="1"/>
    <col min="2561" max="2561" width="5.88671875" customWidth="1"/>
    <col min="2562" max="2564" width="0" hidden="1" customWidth="1"/>
    <col min="2565" max="2565" width="70.6640625" customWidth="1"/>
    <col min="2566" max="2566" width="54.6640625" customWidth="1"/>
    <col min="2817" max="2817" width="5.88671875" customWidth="1"/>
    <col min="2818" max="2820" width="0" hidden="1" customWidth="1"/>
    <col min="2821" max="2821" width="70.6640625" customWidth="1"/>
    <col min="2822" max="2822" width="54.6640625" customWidth="1"/>
    <col min="3073" max="3073" width="5.88671875" customWidth="1"/>
    <col min="3074" max="3076" width="0" hidden="1" customWidth="1"/>
    <col min="3077" max="3077" width="70.6640625" customWidth="1"/>
    <col min="3078" max="3078" width="54.6640625" customWidth="1"/>
    <col min="3329" max="3329" width="5.88671875" customWidth="1"/>
    <col min="3330" max="3332" width="0" hidden="1" customWidth="1"/>
    <col min="3333" max="3333" width="70.6640625" customWidth="1"/>
    <col min="3334" max="3334" width="54.6640625" customWidth="1"/>
    <col min="3585" max="3585" width="5.88671875" customWidth="1"/>
    <col min="3586" max="3588" width="0" hidden="1" customWidth="1"/>
    <col min="3589" max="3589" width="70.6640625" customWidth="1"/>
    <col min="3590" max="3590" width="54.6640625" customWidth="1"/>
    <col min="3841" max="3841" width="5.88671875" customWidth="1"/>
    <col min="3842" max="3844" width="0" hidden="1" customWidth="1"/>
    <col min="3845" max="3845" width="70.6640625" customWidth="1"/>
    <col min="3846" max="3846" width="54.6640625" customWidth="1"/>
    <col min="4097" max="4097" width="5.88671875" customWidth="1"/>
    <col min="4098" max="4100" width="0" hidden="1" customWidth="1"/>
    <col min="4101" max="4101" width="70.6640625" customWidth="1"/>
    <col min="4102" max="4102" width="54.6640625" customWidth="1"/>
    <col min="4353" max="4353" width="5.88671875" customWidth="1"/>
    <col min="4354" max="4356" width="0" hidden="1" customWidth="1"/>
    <col min="4357" max="4357" width="70.6640625" customWidth="1"/>
    <col min="4358" max="4358" width="54.6640625" customWidth="1"/>
    <col min="4609" max="4609" width="5.88671875" customWidth="1"/>
    <col min="4610" max="4612" width="0" hidden="1" customWidth="1"/>
    <col min="4613" max="4613" width="70.6640625" customWidth="1"/>
    <col min="4614" max="4614" width="54.6640625" customWidth="1"/>
    <col min="4865" max="4865" width="5.88671875" customWidth="1"/>
    <col min="4866" max="4868" width="0" hidden="1" customWidth="1"/>
    <col min="4869" max="4869" width="70.6640625" customWidth="1"/>
    <col min="4870" max="4870" width="54.6640625" customWidth="1"/>
    <col min="5121" max="5121" width="5.88671875" customWidth="1"/>
    <col min="5122" max="5124" width="0" hidden="1" customWidth="1"/>
    <col min="5125" max="5125" width="70.6640625" customWidth="1"/>
    <col min="5126" max="5126" width="54.6640625" customWidth="1"/>
    <col min="5377" max="5377" width="5.88671875" customWidth="1"/>
    <col min="5378" max="5380" width="0" hidden="1" customWidth="1"/>
    <col min="5381" max="5381" width="70.6640625" customWidth="1"/>
    <col min="5382" max="5382" width="54.6640625" customWidth="1"/>
    <col min="5633" max="5633" width="5.88671875" customWidth="1"/>
    <col min="5634" max="5636" width="0" hidden="1" customWidth="1"/>
    <col min="5637" max="5637" width="70.6640625" customWidth="1"/>
    <col min="5638" max="5638" width="54.6640625" customWidth="1"/>
    <col min="5889" max="5889" width="5.88671875" customWidth="1"/>
    <col min="5890" max="5892" width="0" hidden="1" customWidth="1"/>
    <col min="5893" max="5893" width="70.6640625" customWidth="1"/>
    <col min="5894" max="5894" width="54.6640625" customWidth="1"/>
    <col min="6145" max="6145" width="5.88671875" customWidth="1"/>
    <col min="6146" max="6148" width="0" hidden="1" customWidth="1"/>
    <col min="6149" max="6149" width="70.6640625" customWidth="1"/>
    <col min="6150" max="6150" width="54.6640625" customWidth="1"/>
    <col min="6401" max="6401" width="5.88671875" customWidth="1"/>
    <col min="6402" max="6404" width="0" hidden="1" customWidth="1"/>
    <col min="6405" max="6405" width="70.6640625" customWidth="1"/>
    <col min="6406" max="6406" width="54.6640625" customWidth="1"/>
    <col min="6657" max="6657" width="5.88671875" customWidth="1"/>
    <col min="6658" max="6660" width="0" hidden="1" customWidth="1"/>
    <col min="6661" max="6661" width="70.6640625" customWidth="1"/>
    <col min="6662" max="6662" width="54.6640625" customWidth="1"/>
    <col min="6913" max="6913" width="5.88671875" customWidth="1"/>
    <col min="6914" max="6916" width="0" hidden="1" customWidth="1"/>
    <col min="6917" max="6917" width="70.6640625" customWidth="1"/>
    <col min="6918" max="6918" width="54.6640625" customWidth="1"/>
    <col min="7169" max="7169" width="5.88671875" customWidth="1"/>
    <col min="7170" max="7172" width="0" hidden="1" customWidth="1"/>
    <col min="7173" max="7173" width="70.6640625" customWidth="1"/>
    <col min="7174" max="7174" width="54.6640625" customWidth="1"/>
    <col min="7425" max="7425" width="5.88671875" customWidth="1"/>
    <col min="7426" max="7428" width="0" hidden="1" customWidth="1"/>
    <col min="7429" max="7429" width="70.6640625" customWidth="1"/>
    <col min="7430" max="7430" width="54.6640625" customWidth="1"/>
    <col min="7681" max="7681" width="5.88671875" customWidth="1"/>
    <col min="7682" max="7684" width="0" hidden="1" customWidth="1"/>
    <col min="7685" max="7685" width="70.6640625" customWidth="1"/>
    <col min="7686" max="7686" width="54.6640625" customWidth="1"/>
    <col min="7937" max="7937" width="5.88671875" customWidth="1"/>
    <col min="7938" max="7940" width="0" hidden="1" customWidth="1"/>
    <col min="7941" max="7941" width="70.6640625" customWidth="1"/>
    <col min="7942" max="7942" width="54.6640625" customWidth="1"/>
    <col min="8193" max="8193" width="5.88671875" customWidth="1"/>
    <col min="8194" max="8196" width="0" hidden="1" customWidth="1"/>
    <col min="8197" max="8197" width="70.6640625" customWidth="1"/>
    <col min="8198" max="8198" width="54.6640625" customWidth="1"/>
    <col min="8449" max="8449" width="5.88671875" customWidth="1"/>
    <col min="8450" max="8452" width="0" hidden="1" customWidth="1"/>
    <col min="8453" max="8453" width="70.6640625" customWidth="1"/>
    <col min="8454" max="8454" width="54.6640625" customWidth="1"/>
    <col min="8705" max="8705" width="5.88671875" customWidth="1"/>
    <col min="8706" max="8708" width="0" hidden="1" customWidth="1"/>
    <col min="8709" max="8709" width="70.6640625" customWidth="1"/>
    <col min="8710" max="8710" width="54.6640625" customWidth="1"/>
    <col min="8961" max="8961" width="5.88671875" customWidth="1"/>
    <col min="8962" max="8964" width="0" hidden="1" customWidth="1"/>
    <col min="8965" max="8965" width="70.6640625" customWidth="1"/>
    <col min="8966" max="8966" width="54.6640625" customWidth="1"/>
    <col min="9217" max="9217" width="5.88671875" customWidth="1"/>
    <col min="9218" max="9220" width="0" hidden="1" customWidth="1"/>
    <col min="9221" max="9221" width="70.6640625" customWidth="1"/>
    <col min="9222" max="9222" width="54.6640625" customWidth="1"/>
    <col min="9473" max="9473" width="5.88671875" customWidth="1"/>
    <col min="9474" max="9476" width="0" hidden="1" customWidth="1"/>
    <col min="9477" max="9477" width="70.6640625" customWidth="1"/>
    <col min="9478" max="9478" width="54.6640625" customWidth="1"/>
    <col min="9729" max="9729" width="5.88671875" customWidth="1"/>
    <col min="9730" max="9732" width="0" hidden="1" customWidth="1"/>
    <col min="9733" max="9733" width="70.6640625" customWidth="1"/>
    <col min="9734" max="9734" width="54.6640625" customWidth="1"/>
    <col min="9985" max="9985" width="5.88671875" customWidth="1"/>
    <col min="9986" max="9988" width="0" hidden="1" customWidth="1"/>
    <col min="9989" max="9989" width="70.6640625" customWidth="1"/>
    <col min="9990" max="9990" width="54.6640625" customWidth="1"/>
    <col min="10241" max="10241" width="5.88671875" customWidth="1"/>
    <col min="10242" max="10244" width="0" hidden="1" customWidth="1"/>
    <col min="10245" max="10245" width="70.6640625" customWidth="1"/>
    <col min="10246" max="10246" width="54.6640625" customWidth="1"/>
    <col min="10497" max="10497" width="5.88671875" customWidth="1"/>
    <col min="10498" max="10500" width="0" hidden="1" customWidth="1"/>
    <col min="10501" max="10501" width="70.6640625" customWidth="1"/>
    <col min="10502" max="10502" width="54.6640625" customWidth="1"/>
    <col min="10753" max="10753" width="5.88671875" customWidth="1"/>
    <col min="10754" max="10756" width="0" hidden="1" customWidth="1"/>
    <col min="10757" max="10757" width="70.6640625" customWidth="1"/>
    <col min="10758" max="10758" width="54.6640625" customWidth="1"/>
    <col min="11009" max="11009" width="5.88671875" customWidth="1"/>
    <col min="11010" max="11012" width="0" hidden="1" customWidth="1"/>
    <col min="11013" max="11013" width="70.6640625" customWidth="1"/>
    <col min="11014" max="11014" width="54.6640625" customWidth="1"/>
    <col min="11265" max="11265" width="5.88671875" customWidth="1"/>
    <col min="11266" max="11268" width="0" hidden="1" customWidth="1"/>
    <col min="11269" max="11269" width="70.6640625" customWidth="1"/>
    <col min="11270" max="11270" width="54.6640625" customWidth="1"/>
    <col min="11521" max="11521" width="5.88671875" customWidth="1"/>
    <col min="11522" max="11524" width="0" hidden="1" customWidth="1"/>
    <col min="11525" max="11525" width="70.6640625" customWidth="1"/>
    <col min="11526" max="11526" width="54.6640625" customWidth="1"/>
    <col min="11777" max="11777" width="5.88671875" customWidth="1"/>
    <col min="11778" max="11780" width="0" hidden="1" customWidth="1"/>
    <col min="11781" max="11781" width="70.6640625" customWidth="1"/>
    <col min="11782" max="11782" width="54.6640625" customWidth="1"/>
    <col min="12033" max="12033" width="5.88671875" customWidth="1"/>
    <col min="12034" max="12036" width="0" hidden="1" customWidth="1"/>
    <col min="12037" max="12037" width="70.6640625" customWidth="1"/>
    <col min="12038" max="12038" width="54.6640625" customWidth="1"/>
    <col min="12289" max="12289" width="5.88671875" customWidth="1"/>
    <col min="12290" max="12292" width="0" hidden="1" customWidth="1"/>
    <col min="12293" max="12293" width="70.6640625" customWidth="1"/>
    <col min="12294" max="12294" width="54.6640625" customWidth="1"/>
    <col min="12545" max="12545" width="5.88671875" customWidth="1"/>
    <col min="12546" max="12548" width="0" hidden="1" customWidth="1"/>
    <col min="12549" max="12549" width="70.6640625" customWidth="1"/>
    <col min="12550" max="12550" width="54.6640625" customWidth="1"/>
    <col min="12801" max="12801" width="5.88671875" customWidth="1"/>
    <col min="12802" max="12804" width="0" hidden="1" customWidth="1"/>
    <col min="12805" max="12805" width="70.6640625" customWidth="1"/>
    <col min="12806" max="12806" width="54.6640625" customWidth="1"/>
    <col min="13057" max="13057" width="5.88671875" customWidth="1"/>
    <col min="13058" max="13060" width="0" hidden="1" customWidth="1"/>
    <col min="13061" max="13061" width="70.6640625" customWidth="1"/>
    <col min="13062" max="13062" width="54.6640625" customWidth="1"/>
    <col min="13313" max="13313" width="5.88671875" customWidth="1"/>
    <col min="13314" max="13316" width="0" hidden="1" customWidth="1"/>
    <col min="13317" max="13317" width="70.6640625" customWidth="1"/>
    <col min="13318" max="13318" width="54.6640625" customWidth="1"/>
    <col min="13569" max="13569" width="5.88671875" customWidth="1"/>
    <col min="13570" max="13572" width="0" hidden="1" customWidth="1"/>
    <col min="13573" max="13573" width="70.6640625" customWidth="1"/>
    <col min="13574" max="13574" width="54.6640625" customWidth="1"/>
    <col min="13825" max="13825" width="5.88671875" customWidth="1"/>
    <col min="13826" max="13828" width="0" hidden="1" customWidth="1"/>
    <col min="13829" max="13829" width="70.6640625" customWidth="1"/>
    <col min="13830" max="13830" width="54.6640625" customWidth="1"/>
    <col min="14081" max="14081" width="5.88671875" customWidth="1"/>
    <col min="14082" max="14084" width="0" hidden="1" customWidth="1"/>
    <col min="14085" max="14085" width="70.6640625" customWidth="1"/>
    <col min="14086" max="14086" width="54.6640625" customWidth="1"/>
    <col min="14337" max="14337" width="5.88671875" customWidth="1"/>
    <col min="14338" max="14340" width="0" hidden="1" customWidth="1"/>
    <col min="14341" max="14341" width="70.6640625" customWidth="1"/>
    <col min="14342" max="14342" width="54.6640625" customWidth="1"/>
    <col min="14593" max="14593" width="5.88671875" customWidth="1"/>
    <col min="14594" max="14596" width="0" hidden="1" customWidth="1"/>
    <col min="14597" max="14597" width="70.6640625" customWidth="1"/>
    <col min="14598" max="14598" width="54.6640625" customWidth="1"/>
    <col min="14849" max="14849" width="5.88671875" customWidth="1"/>
    <col min="14850" max="14852" width="0" hidden="1" customWidth="1"/>
    <col min="14853" max="14853" width="70.6640625" customWidth="1"/>
    <col min="14854" max="14854" width="54.6640625" customWidth="1"/>
    <col min="15105" max="15105" width="5.88671875" customWidth="1"/>
    <col min="15106" max="15108" width="0" hidden="1" customWidth="1"/>
    <col min="15109" max="15109" width="70.6640625" customWidth="1"/>
    <col min="15110" max="15110" width="54.6640625" customWidth="1"/>
    <col min="15361" max="15361" width="5.88671875" customWidth="1"/>
    <col min="15362" max="15364" width="0" hidden="1" customWidth="1"/>
    <col min="15365" max="15365" width="70.6640625" customWidth="1"/>
    <col min="15366" max="15366" width="54.6640625" customWidth="1"/>
    <col min="15617" max="15617" width="5.88671875" customWidth="1"/>
    <col min="15618" max="15620" width="0" hidden="1" customWidth="1"/>
    <col min="15621" max="15621" width="70.6640625" customWidth="1"/>
    <col min="15622" max="15622" width="54.6640625" customWidth="1"/>
    <col min="15873" max="15873" width="5.88671875" customWidth="1"/>
    <col min="15874" max="15876" width="0" hidden="1" customWidth="1"/>
    <col min="15877" max="15877" width="70.6640625" customWidth="1"/>
    <col min="15878" max="15878" width="54.6640625" customWidth="1"/>
    <col min="16129" max="16129" width="5.88671875" customWidth="1"/>
    <col min="16130" max="16132" width="0" hidden="1" customWidth="1"/>
    <col min="16133" max="16133" width="70.6640625" customWidth="1"/>
    <col min="16134" max="16134" width="54.6640625" customWidth="1"/>
  </cols>
  <sheetData>
    <row r="1" spans="2:18" ht="21" customHeight="1" x14ac:dyDescent="0.4">
      <c r="B1" s="1" t="s">
        <v>0</v>
      </c>
      <c r="C1" s="1"/>
      <c r="D1" s="1"/>
      <c r="E1" s="26" t="s">
        <v>0</v>
      </c>
      <c r="F1" s="26"/>
      <c r="G1" s="1"/>
      <c r="H1" s="1"/>
      <c r="I1" s="1"/>
      <c r="J1" s="2"/>
      <c r="K1" s="1"/>
      <c r="L1" s="1"/>
      <c r="M1" s="1"/>
      <c r="N1" s="1"/>
    </row>
    <row r="2" spans="2:18" s="3" customFormat="1" ht="18" customHeight="1" x14ac:dyDescent="0.3">
      <c r="D2" s="4" t="s">
        <v>1</v>
      </c>
      <c r="E2" s="27" t="s">
        <v>2</v>
      </c>
      <c r="F2" s="27"/>
      <c r="G2" s="4"/>
      <c r="H2" s="4"/>
      <c r="I2" s="4"/>
      <c r="J2" s="6"/>
      <c r="K2" s="4"/>
      <c r="L2" s="4"/>
      <c r="M2" s="4"/>
      <c r="N2" s="4"/>
      <c r="O2" s="4"/>
      <c r="P2" s="4"/>
      <c r="Q2" s="4"/>
      <c r="R2" s="4"/>
    </row>
    <row r="3" spans="2:18" s="3" customFormat="1" ht="18" hidden="1" customHeight="1" x14ac:dyDescent="0.3">
      <c r="D3" s="27" t="s">
        <v>3</v>
      </c>
      <c r="E3" s="27"/>
      <c r="F3" s="27"/>
      <c r="G3" s="27"/>
      <c r="H3" s="5"/>
      <c r="J3" s="7"/>
      <c r="K3" s="8"/>
      <c r="M3" s="8"/>
    </row>
    <row r="4" spans="2:18" s="3" customFormat="1" ht="18" customHeight="1" x14ac:dyDescent="0.3">
      <c r="D4" s="9" t="s">
        <v>4</v>
      </c>
      <c r="E4" s="28" t="s">
        <v>4</v>
      </c>
      <c r="F4" s="28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</row>
    <row r="5" spans="2:18" s="3" customFormat="1" ht="18" customHeight="1" x14ac:dyDescent="0.3">
      <c r="D5" s="9"/>
      <c r="E5" s="28"/>
      <c r="F5" s="28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</row>
    <row r="6" spans="2:18" ht="21" customHeight="1" x14ac:dyDescent="0.3">
      <c r="B6" s="11"/>
      <c r="C6" s="11"/>
      <c r="D6" s="29" t="s">
        <v>5</v>
      </c>
      <c r="E6" s="30" t="s">
        <v>6</v>
      </c>
      <c r="F6" s="29" t="s">
        <v>7</v>
      </c>
    </row>
    <row r="7" spans="2:18" ht="23.4" customHeight="1" x14ac:dyDescent="0.3">
      <c r="D7" s="29"/>
      <c r="E7" s="30"/>
      <c r="F7" s="29"/>
    </row>
    <row r="8" spans="2:18" s="13" customFormat="1" ht="19.2" customHeight="1" x14ac:dyDescent="0.3">
      <c r="C8" s="11"/>
      <c r="D8" s="14" t="s">
        <v>8</v>
      </c>
      <c r="E8" s="15" t="s">
        <v>9</v>
      </c>
      <c r="F8" s="16" t="s">
        <v>10</v>
      </c>
      <c r="J8" s="11"/>
    </row>
    <row r="9" spans="2:18" s="13" customFormat="1" ht="19.2" customHeight="1" x14ac:dyDescent="0.25">
      <c r="C9" s="11">
        <v>2016</v>
      </c>
      <c r="D9" s="17">
        <v>36</v>
      </c>
      <c r="E9" s="18" t="s">
        <v>11</v>
      </c>
      <c r="F9" s="19">
        <v>140.80000000000001</v>
      </c>
      <c r="G9" s="20"/>
      <c r="J9" s="21"/>
    </row>
    <row r="10" spans="2:18" s="13" customFormat="1" ht="19.2" customHeight="1" x14ac:dyDescent="0.25">
      <c r="C10" s="11">
        <f>+C9-1</f>
        <v>2015</v>
      </c>
      <c r="D10" s="17">
        <f>+D9+29</f>
        <v>65</v>
      </c>
      <c r="E10" s="18" t="s">
        <v>12</v>
      </c>
      <c r="F10" s="19">
        <v>211.20000000000002</v>
      </c>
      <c r="G10" s="20"/>
      <c r="J10" s="21"/>
    </row>
    <row r="11" spans="2:18" s="13" customFormat="1" ht="19.2" customHeight="1" x14ac:dyDescent="0.25">
      <c r="C11" s="11">
        <f t="shared" ref="C11:C61" si="0">+C10-1</f>
        <v>2014</v>
      </c>
      <c r="D11" s="17">
        <f>+D10+24</f>
        <v>89</v>
      </c>
      <c r="E11" s="18" t="s">
        <v>13</v>
      </c>
      <c r="F11" s="19">
        <v>281.60000000000002</v>
      </c>
      <c r="G11" s="20"/>
      <c r="J11" s="21"/>
    </row>
    <row r="12" spans="2:18" s="13" customFormat="1" ht="19.2" customHeight="1" x14ac:dyDescent="0.25">
      <c r="C12" s="11">
        <f t="shared" si="0"/>
        <v>2013</v>
      </c>
      <c r="D12" s="17">
        <f>+D11+24</f>
        <v>113</v>
      </c>
      <c r="E12" s="18" t="s">
        <v>14</v>
      </c>
      <c r="F12" s="19">
        <v>352</v>
      </c>
      <c r="G12" s="20"/>
      <c r="J12" s="21"/>
    </row>
    <row r="13" spans="2:18" s="13" customFormat="1" ht="19.2" customHeight="1" x14ac:dyDescent="0.25">
      <c r="C13" s="11">
        <f t="shared" si="0"/>
        <v>2012</v>
      </c>
      <c r="D13" s="17">
        <f>+D12+24</f>
        <v>137</v>
      </c>
      <c r="E13" s="18" t="s">
        <v>15</v>
      </c>
      <c r="F13" s="19">
        <v>422.40000000000003</v>
      </c>
      <c r="G13" s="20"/>
      <c r="J13" s="21"/>
    </row>
    <row r="14" spans="2:18" s="13" customFormat="1" ht="19.2" customHeight="1" x14ac:dyDescent="0.25">
      <c r="C14" s="11">
        <f t="shared" si="0"/>
        <v>2011</v>
      </c>
      <c r="D14" s="17">
        <f>+D13+24</f>
        <v>161</v>
      </c>
      <c r="E14" s="18" t="s">
        <v>16</v>
      </c>
      <c r="F14" s="19">
        <v>492.80000000000007</v>
      </c>
      <c r="G14" s="20"/>
      <c r="J14" s="21"/>
    </row>
    <row r="15" spans="2:18" s="13" customFormat="1" ht="19.2" customHeight="1" x14ac:dyDescent="0.25">
      <c r="C15" s="11">
        <f t="shared" si="0"/>
        <v>2010</v>
      </c>
      <c r="D15" s="17">
        <f>+D14+24</f>
        <v>185</v>
      </c>
      <c r="E15" s="18" t="s">
        <v>17</v>
      </c>
      <c r="F15" s="19">
        <v>562.1</v>
      </c>
      <c r="G15" s="20"/>
      <c r="J15" s="21"/>
    </row>
    <row r="16" spans="2:18" s="13" customFormat="1" ht="19.2" customHeight="1" x14ac:dyDescent="0.25">
      <c r="C16" s="11">
        <f t="shared" si="0"/>
        <v>2009</v>
      </c>
      <c r="D16" s="17">
        <f>+D15+18</f>
        <v>203</v>
      </c>
      <c r="E16" s="18" t="s">
        <v>18</v>
      </c>
      <c r="F16" s="19">
        <v>632.5</v>
      </c>
      <c r="G16" s="20"/>
      <c r="J16" s="21"/>
    </row>
    <row r="17" spans="3:10" s="13" customFormat="1" ht="19.2" customHeight="1" x14ac:dyDescent="0.25">
      <c r="C17" s="11">
        <f t="shared" si="0"/>
        <v>2008</v>
      </c>
      <c r="D17" s="17">
        <f>+D16+12</f>
        <v>215</v>
      </c>
      <c r="E17" s="18" t="s">
        <v>19</v>
      </c>
      <c r="F17" s="19">
        <v>700.7</v>
      </c>
      <c r="G17" s="20"/>
      <c r="J17" s="21"/>
    </row>
    <row r="18" spans="3:10" s="13" customFormat="1" ht="19.2" customHeight="1" x14ac:dyDescent="0.25">
      <c r="C18" s="11">
        <f t="shared" si="0"/>
        <v>2007</v>
      </c>
      <c r="D18" s="17">
        <f>+D17+12</f>
        <v>227</v>
      </c>
      <c r="E18" s="18" t="s">
        <v>20</v>
      </c>
      <c r="F18" s="19">
        <v>771.1</v>
      </c>
      <c r="G18" s="20"/>
      <c r="J18" s="21"/>
    </row>
    <row r="19" spans="3:10" s="13" customFormat="1" ht="19.2" customHeight="1" x14ac:dyDescent="0.25">
      <c r="C19" s="11">
        <f t="shared" si="0"/>
        <v>2006</v>
      </c>
      <c r="D19" s="17">
        <f>+D18+12</f>
        <v>239</v>
      </c>
      <c r="E19" s="18" t="s">
        <v>21</v>
      </c>
      <c r="F19" s="19">
        <v>841.50000000000011</v>
      </c>
      <c r="G19" s="20"/>
      <c r="J19" s="21"/>
    </row>
    <row r="20" spans="3:10" s="13" customFormat="1" ht="19.2" customHeight="1" x14ac:dyDescent="0.25">
      <c r="C20" s="11">
        <f t="shared" si="0"/>
        <v>2005</v>
      </c>
      <c r="D20" s="17">
        <f>+D19+9.9</f>
        <v>248.9</v>
      </c>
      <c r="E20" s="18" t="s">
        <v>22</v>
      </c>
      <c r="F20" s="19">
        <v>911.90000000000009</v>
      </c>
      <c r="G20" s="20"/>
      <c r="J20" s="21"/>
    </row>
    <row r="21" spans="3:10" s="13" customFormat="1" ht="19.2" customHeight="1" x14ac:dyDescent="0.25">
      <c r="C21" s="11">
        <f t="shared" si="0"/>
        <v>2004</v>
      </c>
      <c r="D21" s="17">
        <f>+D20+7.4</f>
        <v>256.3</v>
      </c>
      <c r="E21" s="18" t="s">
        <v>23</v>
      </c>
      <c r="F21" s="19">
        <v>982.30000000000007</v>
      </c>
      <c r="G21" s="20"/>
      <c r="J21" s="21"/>
    </row>
    <row r="22" spans="3:10" s="13" customFormat="1" ht="19.2" customHeight="1" x14ac:dyDescent="0.25">
      <c r="C22" s="11">
        <f t="shared" si="0"/>
        <v>2003</v>
      </c>
      <c r="D22" s="17">
        <f>+D21+5.6</f>
        <v>261.90000000000003</v>
      </c>
      <c r="E22" s="18" t="s">
        <v>24</v>
      </c>
      <c r="F22" s="19">
        <v>1052.7</v>
      </c>
      <c r="G22" s="20"/>
      <c r="J22" s="21"/>
    </row>
    <row r="23" spans="3:10" s="13" customFormat="1" ht="19.2" customHeight="1" x14ac:dyDescent="0.25">
      <c r="C23" s="11">
        <f t="shared" si="0"/>
        <v>2002</v>
      </c>
      <c r="D23" s="17">
        <f>+D22+4.3</f>
        <v>266.20000000000005</v>
      </c>
      <c r="E23" s="18" t="s">
        <v>25</v>
      </c>
      <c r="F23" s="19">
        <v>1122</v>
      </c>
      <c r="G23" s="20"/>
      <c r="J23" s="21"/>
    </row>
    <row r="24" spans="3:10" s="13" customFormat="1" ht="19.2" customHeight="1" x14ac:dyDescent="0.25">
      <c r="C24" s="11">
        <f t="shared" si="0"/>
        <v>2001</v>
      </c>
      <c r="D24" s="17">
        <f>+D23+3.6</f>
        <v>269.80000000000007</v>
      </c>
      <c r="E24" s="18" t="s">
        <v>26</v>
      </c>
      <c r="F24" s="19">
        <v>1192.4000000000001</v>
      </c>
      <c r="G24" s="20"/>
      <c r="J24" s="21"/>
    </row>
    <row r="25" spans="3:10" s="13" customFormat="1" ht="19.2" customHeight="1" x14ac:dyDescent="0.25">
      <c r="C25" s="11">
        <f t="shared" si="0"/>
        <v>2000</v>
      </c>
      <c r="D25" s="17">
        <f>+D24+1.9</f>
        <v>271.70000000000005</v>
      </c>
      <c r="E25" s="18" t="s">
        <v>27</v>
      </c>
      <c r="F25" s="19">
        <v>1262.8000000000002</v>
      </c>
      <c r="G25" s="20"/>
      <c r="J25" s="21"/>
    </row>
    <row r="26" spans="3:10" s="13" customFormat="1" ht="19.2" customHeight="1" x14ac:dyDescent="0.25">
      <c r="C26" s="11">
        <f t="shared" si="0"/>
        <v>1999</v>
      </c>
      <c r="D26" s="17">
        <f>+D25+0.78</f>
        <v>272.48</v>
      </c>
      <c r="E26" s="18" t="s">
        <v>28</v>
      </c>
      <c r="F26" s="19">
        <v>1333.2</v>
      </c>
      <c r="G26" s="20"/>
      <c r="J26" s="21"/>
    </row>
    <row r="27" spans="3:10" s="13" customFormat="1" ht="19.2" customHeight="1" x14ac:dyDescent="0.25">
      <c r="C27" s="11">
        <f t="shared" si="0"/>
        <v>1998</v>
      </c>
      <c r="D27" s="17">
        <f>+D26+0.48</f>
        <v>272.96000000000004</v>
      </c>
      <c r="E27" s="18" t="s">
        <v>29</v>
      </c>
      <c r="F27" s="19">
        <v>1401.4</v>
      </c>
      <c r="G27" s="20"/>
      <c r="J27" s="21"/>
    </row>
    <row r="28" spans="3:10" s="13" customFormat="1" ht="19.2" customHeight="1" x14ac:dyDescent="0.25">
      <c r="C28" s="11">
        <f t="shared" si="0"/>
        <v>1997</v>
      </c>
      <c r="D28" s="17">
        <f>+D27+0.46</f>
        <v>273.42</v>
      </c>
      <c r="E28" s="18" t="s">
        <v>30</v>
      </c>
      <c r="F28" s="19">
        <v>1474.0000000000002</v>
      </c>
      <c r="G28" s="20"/>
      <c r="J28" s="21"/>
    </row>
    <row r="29" spans="3:10" s="13" customFormat="1" ht="19.2" customHeight="1" x14ac:dyDescent="0.25">
      <c r="C29" s="11">
        <f t="shared" si="0"/>
        <v>1996</v>
      </c>
      <c r="D29" s="17">
        <f>+D28+0.43</f>
        <v>273.85000000000002</v>
      </c>
      <c r="E29" s="18" t="s">
        <v>31</v>
      </c>
      <c r="F29" s="19">
        <v>1542.2</v>
      </c>
      <c r="G29" s="20"/>
      <c r="J29" s="21"/>
    </row>
    <row r="30" spans="3:10" s="13" customFormat="1" ht="19.2" customHeight="1" x14ac:dyDescent="0.25">
      <c r="C30" s="11">
        <f t="shared" si="0"/>
        <v>1995</v>
      </c>
      <c r="D30" s="17">
        <f>+D29+0.22</f>
        <v>274.07000000000005</v>
      </c>
      <c r="E30" s="18" t="s">
        <v>32</v>
      </c>
      <c r="F30" s="19">
        <v>1612.6000000000001</v>
      </c>
      <c r="G30" s="20"/>
      <c r="J30" s="21"/>
    </row>
    <row r="31" spans="3:10" s="13" customFormat="1" ht="19.2" customHeight="1" x14ac:dyDescent="0.25">
      <c r="C31" s="11">
        <f t="shared" si="0"/>
        <v>1994</v>
      </c>
      <c r="D31" s="17">
        <f>+D30+0.12</f>
        <v>274.19000000000005</v>
      </c>
      <c r="E31" s="18" t="s">
        <v>33</v>
      </c>
      <c r="F31" s="19">
        <v>1683.0000000000002</v>
      </c>
      <c r="G31" s="20"/>
      <c r="J31" s="21"/>
    </row>
    <row r="32" spans="3:10" s="13" customFormat="1" ht="19.2" customHeight="1" x14ac:dyDescent="0.25">
      <c r="C32" s="11">
        <f t="shared" si="0"/>
        <v>1993</v>
      </c>
      <c r="D32" s="17">
        <f>+D31+0.04</f>
        <v>274.23000000000008</v>
      </c>
      <c r="E32" s="18" t="s">
        <v>34</v>
      </c>
      <c r="F32" s="19">
        <v>1753.4</v>
      </c>
      <c r="G32" s="20"/>
      <c r="J32" s="21"/>
    </row>
    <row r="33" spans="3:10" s="13" customFormat="1" ht="19.2" customHeight="1" x14ac:dyDescent="0.25">
      <c r="C33" s="11">
        <f t="shared" si="0"/>
        <v>1992</v>
      </c>
      <c r="D33" s="17">
        <f>+D32+0.0205</f>
        <v>274.2505000000001</v>
      </c>
      <c r="E33" s="18" t="s">
        <v>35</v>
      </c>
      <c r="F33" s="19">
        <v>1823.8000000000002</v>
      </c>
      <c r="G33" s="20"/>
      <c r="J33" s="21"/>
    </row>
    <row r="34" spans="3:10" s="13" customFormat="1" ht="19.2" customHeight="1" x14ac:dyDescent="0.25">
      <c r="C34" s="11">
        <f t="shared" si="0"/>
        <v>1991</v>
      </c>
      <c r="D34" s="17">
        <f>+D33+0.015</f>
        <v>274.26550000000009</v>
      </c>
      <c r="E34" s="18" t="s">
        <v>36</v>
      </c>
      <c r="F34" s="19">
        <v>1894.2</v>
      </c>
      <c r="G34" s="20"/>
      <c r="J34" s="21"/>
    </row>
    <row r="35" spans="3:10" s="13" customFormat="1" ht="19.2" customHeight="1" x14ac:dyDescent="0.25">
      <c r="C35" s="11">
        <f t="shared" si="0"/>
        <v>1990</v>
      </c>
      <c r="D35" s="17">
        <f>+D34+0.012</f>
        <v>274.27750000000009</v>
      </c>
      <c r="E35" s="18" t="s">
        <v>37</v>
      </c>
      <c r="F35" s="19">
        <v>1965.7</v>
      </c>
      <c r="G35" s="20"/>
      <c r="J35" s="21"/>
    </row>
    <row r="36" spans="3:10" s="13" customFormat="1" ht="19.2" customHeight="1" x14ac:dyDescent="0.25">
      <c r="C36" s="11">
        <f t="shared" si="0"/>
        <v>1989</v>
      </c>
      <c r="D36" s="17">
        <f>+D35+0.012</f>
        <v>274.28950000000009</v>
      </c>
      <c r="E36" s="18" t="s">
        <v>38</v>
      </c>
      <c r="F36" s="19">
        <v>2033.9</v>
      </c>
      <c r="G36" s="20"/>
      <c r="J36" s="21"/>
    </row>
    <row r="37" spans="3:10" s="13" customFormat="1" ht="19.2" customHeight="1" x14ac:dyDescent="0.25">
      <c r="C37" s="11">
        <f t="shared" si="0"/>
        <v>1988</v>
      </c>
      <c r="D37" s="17">
        <f>+D36+0.012</f>
        <v>274.30150000000009</v>
      </c>
      <c r="E37" s="18" t="s">
        <v>39</v>
      </c>
      <c r="F37" s="19">
        <v>2104.3000000000002</v>
      </c>
      <c r="G37" s="20"/>
      <c r="J37" s="21"/>
    </row>
    <row r="38" spans="3:10" s="13" customFormat="1" ht="19.2" customHeight="1" x14ac:dyDescent="0.25">
      <c r="C38" s="11">
        <f t="shared" si="0"/>
        <v>1987</v>
      </c>
      <c r="D38" s="17">
        <f>+D37+0.012</f>
        <v>274.31350000000009</v>
      </c>
      <c r="E38" s="18" t="s">
        <v>40</v>
      </c>
      <c r="F38" s="19">
        <v>2174.7000000000003</v>
      </c>
      <c r="G38" s="20"/>
      <c r="J38" s="21"/>
    </row>
    <row r="39" spans="3:10" s="13" customFormat="1" ht="19.2" customHeight="1" x14ac:dyDescent="0.25">
      <c r="C39" s="11">
        <f t="shared" si="0"/>
        <v>1986</v>
      </c>
      <c r="D39" s="17">
        <f>+D38+0.012</f>
        <v>274.32550000000009</v>
      </c>
      <c r="E39" s="18" t="s">
        <v>41</v>
      </c>
      <c r="F39" s="19">
        <v>2245.1000000000004</v>
      </c>
      <c r="G39" s="20"/>
      <c r="J39" s="21"/>
    </row>
    <row r="40" spans="3:10" s="13" customFormat="1" ht="19.2" customHeight="1" x14ac:dyDescent="0.25">
      <c r="C40" s="11">
        <f t="shared" si="0"/>
        <v>1985</v>
      </c>
      <c r="D40" s="17">
        <f>+D39+0.0114</f>
        <v>274.33690000000007</v>
      </c>
      <c r="E40" s="18" t="s">
        <v>42</v>
      </c>
      <c r="F40" s="19">
        <v>2315.5</v>
      </c>
      <c r="G40" s="20"/>
      <c r="J40" s="21"/>
    </row>
    <row r="41" spans="3:10" s="13" customFormat="1" ht="19.2" customHeight="1" x14ac:dyDescent="0.25">
      <c r="C41" s="11">
        <f t="shared" si="0"/>
        <v>1984</v>
      </c>
      <c r="D41" s="17">
        <f>+D40+0.0096</f>
        <v>274.34650000000005</v>
      </c>
      <c r="E41" s="18" t="s">
        <v>43</v>
      </c>
      <c r="F41" s="19">
        <v>2385.9</v>
      </c>
      <c r="G41" s="20"/>
      <c r="J41" s="21"/>
    </row>
    <row r="42" spans="3:10" s="13" customFormat="1" ht="19.2" customHeight="1" x14ac:dyDescent="0.25">
      <c r="C42" s="11">
        <f t="shared" si="0"/>
        <v>1983</v>
      </c>
      <c r="D42" s="17">
        <f>+D41+0.0096</f>
        <v>274.35610000000003</v>
      </c>
      <c r="E42" s="18" t="s">
        <v>44</v>
      </c>
      <c r="F42" s="19">
        <v>2455.2000000000003</v>
      </c>
      <c r="G42" s="20"/>
      <c r="J42" s="21"/>
    </row>
    <row r="43" spans="3:10" s="13" customFormat="1" ht="19.2" customHeight="1" x14ac:dyDescent="0.25">
      <c r="C43" s="11">
        <f t="shared" si="0"/>
        <v>1982</v>
      </c>
      <c r="D43" s="17">
        <f>+D42+0.0096</f>
        <v>274.3657</v>
      </c>
      <c r="E43" s="18" t="s">
        <v>45</v>
      </c>
      <c r="F43" s="19">
        <v>2525.6000000000004</v>
      </c>
      <c r="G43" s="20"/>
      <c r="J43" s="21"/>
    </row>
    <row r="44" spans="3:10" s="13" customFormat="1" ht="19.2" customHeight="1" x14ac:dyDescent="0.25">
      <c r="C44" s="11">
        <f t="shared" si="0"/>
        <v>1981</v>
      </c>
      <c r="D44" s="17">
        <f>+D43+0.0096</f>
        <v>274.37529999999998</v>
      </c>
      <c r="E44" s="18" t="s">
        <v>46</v>
      </c>
      <c r="F44" s="19">
        <v>2596</v>
      </c>
      <c r="G44" s="20"/>
      <c r="J44" s="21"/>
    </row>
    <row r="45" spans="3:10" s="13" customFormat="1" ht="19.2" customHeight="1" x14ac:dyDescent="0.25">
      <c r="C45" s="11">
        <f t="shared" si="0"/>
        <v>1980</v>
      </c>
      <c r="D45" s="17">
        <f>+D44+0.0079</f>
        <v>274.38319999999999</v>
      </c>
      <c r="E45" s="18" t="s">
        <v>47</v>
      </c>
      <c r="F45" s="19">
        <v>2666.4</v>
      </c>
      <c r="G45" s="20"/>
      <c r="J45" s="21"/>
    </row>
    <row r="46" spans="3:10" s="13" customFormat="1" ht="19.2" customHeight="1" x14ac:dyDescent="0.25">
      <c r="C46" s="11">
        <f t="shared" si="0"/>
        <v>1979</v>
      </c>
      <c r="D46" s="17">
        <f>+D45+0.0084</f>
        <v>274.39159999999998</v>
      </c>
      <c r="E46" s="18" t="s">
        <v>48</v>
      </c>
      <c r="F46" s="19">
        <v>2734.6000000000004</v>
      </c>
      <c r="G46" s="20"/>
      <c r="J46" s="21"/>
    </row>
    <row r="47" spans="3:10" s="13" customFormat="1" ht="19.2" customHeight="1" x14ac:dyDescent="0.25">
      <c r="C47" s="11">
        <f t="shared" si="0"/>
        <v>1978</v>
      </c>
      <c r="D47" s="17">
        <f>+D46+0.0084</f>
        <v>274.39999999999998</v>
      </c>
      <c r="E47" s="18" t="s">
        <v>49</v>
      </c>
      <c r="F47" s="19">
        <v>2807.2000000000003</v>
      </c>
      <c r="G47" s="20"/>
      <c r="J47" s="21"/>
    </row>
    <row r="48" spans="3:10" s="13" customFormat="1" ht="19.2" customHeight="1" x14ac:dyDescent="0.25">
      <c r="C48" s="11">
        <f t="shared" si="0"/>
        <v>1977</v>
      </c>
      <c r="D48" s="17">
        <f>+D47+0.0087</f>
        <v>274.40869999999995</v>
      </c>
      <c r="E48" s="18" t="s">
        <v>50</v>
      </c>
      <c r="F48" s="19">
        <v>2875.4</v>
      </c>
      <c r="G48" s="20"/>
      <c r="J48" s="21"/>
    </row>
    <row r="49" spans="2:11" s="13" customFormat="1" ht="19.2" customHeight="1" x14ac:dyDescent="0.25">
      <c r="C49" s="11">
        <f t="shared" si="0"/>
        <v>1976</v>
      </c>
      <c r="D49" s="17">
        <f>+D48+0.0096</f>
        <v>274.41829999999993</v>
      </c>
      <c r="E49" s="18" t="s">
        <v>51</v>
      </c>
      <c r="F49" s="19">
        <v>2945.8</v>
      </c>
      <c r="G49" s="20"/>
      <c r="J49" s="21"/>
    </row>
    <row r="50" spans="2:11" s="13" customFormat="1" ht="19.2" customHeight="1" x14ac:dyDescent="0.25">
      <c r="C50" s="11">
        <f t="shared" si="0"/>
        <v>1975</v>
      </c>
      <c r="D50" s="17">
        <f>+D49+0.0096</f>
        <v>274.42789999999991</v>
      </c>
      <c r="E50" s="18" t="s">
        <v>52</v>
      </c>
      <c r="F50" s="19">
        <v>3016.2000000000003</v>
      </c>
      <c r="G50" s="20"/>
      <c r="J50" s="21"/>
    </row>
    <row r="51" spans="2:11" s="13" customFormat="1" ht="19.2" customHeight="1" x14ac:dyDescent="0.25">
      <c r="C51" s="11">
        <f t="shared" si="0"/>
        <v>1974</v>
      </c>
      <c r="D51" s="17">
        <f>+D50+0.0088</f>
        <v>274.43669999999992</v>
      </c>
      <c r="E51" s="18" t="s">
        <v>53</v>
      </c>
      <c r="F51" s="19">
        <v>3086.6000000000004</v>
      </c>
      <c r="G51" s="20"/>
      <c r="J51" s="21"/>
    </row>
    <row r="52" spans="2:11" s="13" customFormat="1" ht="19.2" customHeight="1" x14ac:dyDescent="0.25">
      <c r="C52" s="11">
        <f t="shared" si="0"/>
        <v>1973</v>
      </c>
      <c r="D52" s="17">
        <f>+D51+0.008</f>
        <v>274.4446999999999</v>
      </c>
      <c r="E52" s="18" t="s">
        <v>54</v>
      </c>
      <c r="F52" s="19">
        <v>3157.0000000000005</v>
      </c>
      <c r="G52" s="20"/>
      <c r="J52" s="21"/>
    </row>
    <row r="53" spans="2:11" s="13" customFormat="1" ht="19.2" customHeight="1" x14ac:dyDescent="0.25">
      <c r="C53" s="11">
        <f t="shared" si="0"/>
        <v>1972</v>
      </c>
      <c r="D53" s="17">
        <f>+D52+0.006</f>
        <v>274.45069999999987</v>
      </c>
      <c r="E53" s="18" t="s">
        <v>55</v>
      </c>
      <c r="F53" s="19">
        <v>3229.6000000000004</v>
      </c>
      <c r="G53" s="20"/>
      <c r="J53" s="21"/>
    </row>
    <row r="54" spans="2:11" s="13" customFormat="1" ht="19.2" customHeight="1" x14ac:dyDescent="0.25">
      <c r="C54" s="11">
        <f t="shared" si="0"/>
        <v>1971</v>
      </c>
      <c r="D54" s="17">
        <f>+D53+0.006</f>
        <v>274.45669999999984</v>
      </c>
      <c r="E54" s="18" t="s">
        <v>56</v>
      </c>
      <c r="F54" s="19">
        <v>3296.7000000000003</v>
      </c>
      <c r="G54" s="20"/>
      <c r="J54" s="21"/>
    </row>
    <row r="55" spans="2:11" s="13" customFormat="1" ht="19.2" customHeight="1" x14ac:dyDescent="0.25">
      <c r="C55" s="11">
        <f t="shared" si="0"/>
        <v>1970</v>
      </c>
      <c r="D55" s="17">
        <f>+D54+0.006</f>
        <v>274.46269999999981</v>
      </c>
      <c r="E55" s="18" t="s">
        <v>57</v>
      </c>
      <c r="F55" s="19">
        <v>3367.1000000000004</v>
      </c>
      <c r="G55" s="20"/>
      <c r="J55" s="21"/>
    </row>
    <row r="56" spans="2:11" s="13" customFormat="1" ht="19.2" customHeight="1" x14ac:dyDescent="0.25">
      <c r="C56" s="11">
        <f t="shared" si="0"/>
        <v>1969</v>
      </c>
      <c r="D56" s="17">
        <f>+D55+0.0052</f>
        <v>274.46789999999982</v>
      </c>
      <c r="E56" s="18" t="s">
        <v>58</v>
      </c>
      <c r="F56" s="19">
        <v>3437.5000000000005</v>
      </c>
      <c r="G56" s="20"/>
      <c r="J56" s="21"/>
    </row>
    <row r="57" spans="2:11" s="13" customFormat="1" ht="19.2" customHeight="1" x14ac:dyDescent="0.25">
      <c r="C57" s="11">
        <f t="shared" si="0"/>
        <v>1968</v>
      </c>
      <c r="D57" s="17">
        <f>+D56+0.0036</f>
        <v>274.47149999999982</v>
      </c>
      <c r="E57" s="18" t="s">
        <v>59</v>
      </c>
      <c r="F57" s="19">
        <v>3507.9</v>
      </c>
      <c r="G57" s="20"/>
      <c r="J57" s="21"/>
    </row>
    <row r="58" spans="2:11" s="13" customFormat="1" ht="19.2" customHeight="1" x14ac:dyDescent="0.25">
      <c r="C58" s="11">
        <f t="shared" si="0"/>
        <v>1967</v>
      </c>
      <c r="D58" s="17">
        <f>+D57+0.0036</f>
        <v>274.47509999999983</v>
      </c>
      <c r="E58" s="18" t="s">
        <v>60</v>
      </c>
      <c r="F58" s="19">
        <v>3578.3</v>
      </c>
      <c r="G58" s="20"/>
      <c r="J58" s="21"/>
    </row>
    <row r="59" spans="2:11" s="13" customFormat="1" ht="19.2" customHeight="1" x14ac:dyDescent="0.25">
      <c r="B59" s="11"/>
      <c r="C59" s="11">
        <f t="shared" si="0"/>
        <v>1966</v>
      </c>
      <c r="D59" s="17">
        <f>+D58+0.0062</f>
        <v>274.48129999999981</v>
      </c>
      <c r="E59" s="18" t="s">
        <v>61</v>
      </c>
      <c r="F59" s="19">
        <v>3648.7000000000003</v>
      </c>
      <c r="G59" s="20"/>
      <c r="J59" s="21"/>
    </row>
    <row r="60" spans="2:11" s="13" customFormat="1" ht="19.2" customHeight="1" x14ac:dyDescent="0.25">
      <c r="B60" s="11"/>
      <c r="C60" s="11">
        <f t="shared" si="0"/>
        <v>1965</v>
      </c>
      <c r="D60" s="17">
        <f>+D59+0.0048</f>
        <v>274.48609999999979</v>
      </c>
      <c r="E60" s="18" t="s">
        <v>62</v>
      </c>
      <c r="F60" s="19">
        <v>3719.1000000000004</v>
      </c>
      <c r="G60" s="20"/>
      <c r="J60" s="21"/>
    </row>
    <row r="61" spans="2:11" s="13" customFormat="1" ht="19.2" customHeight="1" x14ac:dyDescent="0.25">
      <c r="B61" s="11"/>
      <c r="C61" s="11">
        <f t="shared" si="0"/>
        <v>1964</v>
      </c>
      <c r="D61" s="17">
        <f>+D60+0.0048</f>
        <v>274.49089999999978</v>
      </c>
      <c r="E61" s="22" t="s">
        <v>63</v>
      </c>
      <c r="F61" s="19">
        <v>3787.3</v>
      </c>
      <c r="G61" s="20"/>
      <c r="J61" s="21"/>
    </row>
    <row r="62" spans="2:11" s="13" customFormat="1" ht="19.2" customHeight="1" x14ac:dyDescent="0.25">
      <c r="C62" s="11"/>
      <c r="D62" s="11"/>
      <c r="E62" s="23" t="s">
        <v>64</v>
      </c>
      <c r="F62" s="23" t="s">
        <v>65</v>
      </c>
      <c r="G62" s="20"/>
      <c r="J62" s="11"/>
    </row>
    <row r="63" spans="2:11" x14ac:dyDescent="0.3">
      <c r="E63" s="25" t="s">
        <v>66</v>
      </c>
      <c r="F63" s="25"/>
      <c r="G63" s="12"/>
      <c r="H63" s="12"/>
      <c r="I63" s="24"/>
      <c r="J63" s="24"/>
      <c r="K63" s="24"/>
    </row>
    <row r="64" spans="2:11" x14ac:dyDescent="0.3">
      <c r="E64" s="25" t="s">
        <v>67</v>
      </c>
      <c r="F64" s="25"/>
      <c r="G64" s="12"/>
      <c r="H64" s="12"/>
      <c r="I64" s="12"/>
      <c r="K64" s="12"/>
    </row>
    <row r="65" spans="5:5" x14ac:dyDescent="0.3">
      <c r="E65" s="24"/>
    </row>
  </sheetData>
  <sheetProtection selectLockedCells="1" selectUnlockedCells="1"/>
  <mergeCells count="9">
    <mergeCell ref="E63:F63"/>
    <mergeCell ref="E64:F64"/>
    <mergeCell ref="E1:F1"/>
    <mergeCell ref="E2:F2"/>
    <mergeCell ref="D3:G3"/>
    <mergeCell ref="E4:F5"/>
    <mergeCell ref="D6:D7"/>
    <mergeCell ref="E6:E7"/>
    <mergeCell ref="F6:F7"/>
  </mergeCells>
  <printOptions horizontalCentered="1" verticalCentered="1"/>
  <pageMargins left="0.62992125984251968" right="0.23622047244094491" top="0.15748031496062992" bottom="0.15748031496062992" header="0.31496062992125984" footer="0.31496062992125984"/>
  <pageSetup paperSize="9" scale="6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Contabilitate1</dc:creator>
  <cp:lastModifiedBy>Personal</cp:lastModifiedBy>
  <dcterms:created xsi:type="dcterms:W3CDTF">2025-01-15T06:33:53Z</dcterms:created>
  <dcterms:modified xsi:type="dcterms:W3CDTF">2025-01-15T06:40:10Z</dcterms:modified>
</cp:coreProperties>
</file>